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1. Отдел прогнозирования доходов\ЗАКРЫТАЯ ПАПКА\НАЛОГОВЫЕ РАСХОДЫ\ОЦЕНКА НАЛОГОВЫХ РАСХОДОВ\2025\!Оценка эффективности за 2024 год\Местные налоги\"/>
    </mc:Choice>
  </mc:AlternateContent>
  <xr:revisionPtr revIDLastSave="0" documentId="13_ncr:1_{5C5E37DB-339F-4B51-92C4-F04DD5CF1B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3" l="1"/>
  <c r="N15" i="3" l="1"/>
  <c r="N23" i="3"/>
  <c r="N18" i="3"/>
  <c r="O8" i="3"/>
  <c r="O41" i="3"/>
  <c r="O40" i="3"/>
  <c r="O38" i="3"/>
  <c r="O30" i="3"/>
  <c r="O29" i="3"/>
  <c r="O28" i="3"/>
  <c r="O27" i="3"/>
  <c r="O25" i="3"/>
  <c r="O19" i="3"/>
  <c r="O9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8" i="3"/>
  <c r="H22" i="3" l="1"/>
  <c r="F22" i="3" s="1"/>
  <c r="G22" i="3"/>
  <c r="G42" i="3" s="1"/>
  <c r="D42" i="3"/>
  <c r="E42" i="3"/>
  <c r="C42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8" i="3"/>
  <c r="H42" i="3" l="1"/>
  <c r="F42" i="3"/>
  <c r="D22" i="3" l="1"/>
  <c r="E22" i="3" l="1"/>
  <c r="C22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8" i="3"/>
  <c r="J9" i="3" l="1"/>
  <c r="J10" i="3"/>
  <c r="J11" i="3"/>
  <c r="J12" i="3"/>
  <c r="J13" i="3"/>
  <c r="J14" i="3"/>
  <c r="J15" i="3"/>
  <c r="J16" i="3"/>
  <c r="J17" i="3"/>
  <c r="J18" i="3"/>
  <c r="O18" i="3" s="1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O32" i="3" s="1"/>
  <c r="J33" i="3"/>
  <c r="J34" i="3"/>
  <c r="O34" i="3" s="1"/>
  <c r="J35" i="3"/>
  <c r="J36" i="3"/>
  <c r="J37" i="3"/>
  <c r="J38" i="3"/>
  <c r="J39" i="3"/>
  <c r="O39" i="3" s="1"/>
  <c r="J40" i="3"/>
  <c r="J41" i="3"/>
  <c r="J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8" i="3"/>
  <c r="O33" i="3" l="1"/>
  <c r="O15" i="3"/>
  <c r="M42" i="3" l="1"/>
  <c r="L42" i="3"/>
  <c r="N42" i="3" s="1"/>
  <c r="I42" i="3" l="1"/>
  <c r="K42" i="3"/>
  <c r="J42" i="3" l="1"/>
  <c r="O42" i="3" l="1"/>
</calcChain>
</file>

<file path=xl/sharedStrings.xml><?xml version="1.0" encoding="utf-8"?>
<sst xmlns="http://schemas.openxmlformats.org/spreadsheetml/2006/main" count="109" uniqueCount="56">
  <si>
    <t>№ п/п</t>
  </si>
  <si>
    <t>МР "Агинский район"</t>
  </si>
  <si>
    <t>МР "Борзинский район"</t>
  </si>
  <si>
    <t>МР "Дульдургинский район"</t>
  </si>
  <si>
    <t>МР "Карымский район"</t>
  </si>
  <si>
    <t>МР "Красночикойский район"</t>
  </si>
  <si>
    <t>МР "Кыринский район"</t>
  </si>
  <si>
    <t>МР "Могойтуйский район"</t>
  </si>
  <si>
    <t>МР "Нерчинский район"</t>
  </si>
  <si>
    <t>МР "Оловяннинский район"</t>
  </si>
  <si>
    <t>МР "Сретенский район"</t>
  </si>
  <si>
    <t>МР "Тунгиро-Олекминский район"</t>
  </si>
  <si>
    <t>МР "Хилокский район"</t>
  </si>
  <si>
    <t>МР "Чернышевский район"</t>
  </si>
  <si>
    <t>МР "Читинский район"</t>
  </si>
  <si>
    <t>МР "Шилкинский район"</t>
  </si>
  <si>
    <t>ГО "Посёлок Агинское"</t>
  </si>
  <si>
    <t>ГО "Город Чита"</t>
  </si>
  <si>
    <t>ГО ЗАТО п. Горный</t>
  </si>
  <si>
    <t>Итого по земельному налогу</t>
  </si>
  <si>
    <t xml:space="preserve">Выпадающие доходы местных бюджетов по земельному налогу </t>
  </si>
  <si>
    <t>Наименование м/р, г/о</t>
  </si>
  <si>
    <t>по физ. лицам</t>
  </si>
  <si>
    <t>по юр. лицам</t>
  </si>
  <si>
    <t>Каларский муниципальный округ</t>
  </si>
  <si>
    <t>Приаргунский муниципальный округ</t>
  </si>
  <si>
    <t>Приложение № 2</t>
  </si>
  <si>
    <t>-</t>
  </si>
  <si>
    <t>Коэфф-т бюджет.эффек-ти по земельному налогу</t>
  </si>
  <si>
    <t xml:space="preserve">за 2023 год </t>
  </si>
  <si>
    <t>в том числе за 2023 год</t>
  </si>
  <si>
    <t>за 2024 год</t>
  </si>
  <si>
    <t>в том числе за 2024 год</t>
  </si>
  <si>
    <t xml:space="preserve">2024 г. к 2023 г. </t>
  </si>
  <si>
    <t>Акшинский муниципальный округ</t>
  </si>
  <si>
    <t>Алек-Заводский муниципальный округ</t>
  </si>
  <si>
    <t>Балейский муниципальный округ</t>
  </si>
  <si>
    <t>Газ-Заводский муниципальный округ</t>
  </si>
  <si>
    <t>Забайкальский муниципальный округ</t>
  </si>
  <si>
    <t>Калганский муниципальный округ</t>
  </si>
  <si>
    <t>Краснокаменский муниципальный округ</t>
  </si>
  <si>
    <t>Могочинский муниципальный округ</t>
  </si>
  <si>
    <t>Нер-Заводский муниципальный округ</t>
  </si>
  <si>
    <t>Ононский муниципальный округ</t>
  </si>
  <si>
    <t>Тунгокоченский муниципальный округ</t>
  </si>
  <si>
    <t>Улетовский муниципальный округ</t>
  </si>
  <si>
    <t>Шелопугинский муниципальный округ</t>
  </si>
  <si>
    <t>Петровск-Забайкальский округ</t>
  </si>
  <si>
    <t xml:space="preserve"> Оценка бюджетной эффективности налоговых расходов по земельному налогу за 2024 год</t>
  </si>
  <si>
    <t>14=гр.9/гр.12</t>
  </si>
  <si>
    <t xml:space="preserve">Фактическое поступление земельного налога </t>
  </si>
  <si>
    <t>(тыс. рублей)</t>
  </si>
  <si>
    <t>Прирост поступлений земельного налога по юр. лицам</t>
  </si>
  <si>
    <t>Прирост поступлений земельного налога по физ. лицам</t>
  </si>
  <si>
    <t>за 2024 год ф. 
№ 5-МН</t>
  </si>
  <si>
    <t>15=гр.10/гр.13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</si>
</sst>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8"/>
  <sheetViews>
    <sheetView tabSelected="1" zoomScale="91" zoomScaleNormal="91" workbookViewId="0">
      <pane xSplit="2" ySplit="7" topLeftCell="C26" activePane="bottomRight" state="frozen"/>
      <selection pane="topRight" activeCell="C1" sqref="C1"/>
      <selection pane="bottomLeft" activeCell="A8" sqref="A8"/>
      <selection pane="bottomRight" activeCell="O38" sqref="O38:O40"/>
    </sheetView>
  </sheetViews>
  <sheetFormatPr defaultRowHeight="12" x14ac:dyDescent="0.2"/>
  <cols>
    <col min="1" max="1" width="5.5703125" style="3" customWidth="1"/>
    <col min="2" max="2" width="32.5703125" style="13" customWidth="1"/>
    <col min="3" max="3" width="11.5703125" style="3" customWidth="1"/>
    <col min="4" max="5" width="12.140625" style="3" customWidth="1"/>
    <col min="6" max="6" width="11" style="3" customWidth="1"/>
    <col min="7" max="8" width="12.85546875" style="18" customWidth="1"/>
    <col min="9" max="9" width="17.28515625" style="3" customWidth="1"/>
    <col min="10" max="10" width="17.85546875" style="3" customWidth="1"/>
    <col min="11" max="11" width="15.42578125" style="3" customWidth="1"/>
    <col min="12" max="13" width="13.42578125" style="3" customWidth="1"/>
    <col min="14" max="15" width="13.85546875" style="3" customWidth="1"/>
    <col min="16" max="16384" width="9.140625" style="3"/>
  </cols>
  <sheetData>
    <row r="1" spans="1:15" ht="30.75" customHeight="1" x14ac:dyDescent="0.2">
      <c r="N1" s="14" t="s">
        <v>26</v>
      </c>
      <c r="O1" s="14"/>
    </row>
    <row r="2" spans="1:15" ht="19.5" customHeight="1" x14ac:dyDescent="0.2">
      <c r="A2" s="20" t="s">
        <v>48</v>
      </c>
      <c r="B2" s="20"/>
      <c r="C2" s="20"/>
      <c r="D2" s="20"/>
      <c r="E2" s="20"/>
      <c r="F2" s="20"/>
      <c r="G2" s="24"/>
      <c r="H2" s="24"/>
      <c r="I2" s="20"/>
      <c r="J2" s="20"/>
      <c r="K2" s="20"/>
      <c r="L2" s="20"/>
      <c r="M2" s="20"/>
      <c r="N2" s="20"/>
      <c r="O2" s="19"/>
    </row>
    <row r="3" spans="1:15" ht="15.6" customHeight="1" x14ac:dyDescent="0.2">
      <c r="A3" s="19"/>
      <c r="B3" s="19"/>
      <c r="C3" s="19"/>
      <c r="D3" s="19"/>
      <c r="E3" s="19"/>
      <c r="F3" s="19"/>
      <c r="G3" s="25"/>
      <c r="H3" s="25"/>
      <c r="I3" s="19"/>
      <c r="J3" s="19"/>
      <c r="K3" s="19"/>
      <c r="L3" s="19"/>
      <c r="M3" s="19"/>
      <c r="O3" s="29" t="s">
        <v>51</v>
      </c>
    </row>
    <row r="4" spans="1:15" ht="24.75" customHeight="1" x14ac:dyDescent="0.2">
      <c r="A4" s="30" t="s">
        <v>0</v>
      </c>
      <c r="B4" s="30" t="s">
        <v>21</v>
      </c>
      <c r="C4" s="30" t="s">
        <v>50</v>
      </c>
      <c r="D4" s="30"/>
      <c r="E4" s="30"/>
      <c r="F4" s="30"/>
      <c r="G4" s="30"/>
      <c r="H4" s="30"/>
      <c r="I4" s="31" t="s">
        <v>52</v>
      </c>
      <c r="J4" s="31" t="s">
        <v>53</v>
      </c>
      <c r="K4" s="33" t="s">
        <v>20</v>
      </c>
      <c r="L4" s="36"/>
      <c r="M4" s="34"/>
      <c r="N4" s="37" t="s">
        <v>28</v>
      </c>
      <c r="O4" s="38"/>
    </row>
    <row r="5" spans="1:15" ht="22.5" customHeight="1" x14ac:dyDescent="0.2">
      <c r="A5" s="30"/>
      <c r="B5" s="30"/>
      <c r="C5" s="30" t="s">
        <v>29</v>
      </c>
      <c r="D5" s="33" t="s">
        <v>30</v>
      </c>
      <c r="E5" s="34"/>
      <c r="F5" s="30" t="s">
        <v>31</v>
      </c>
      <c r="G5" s="35" t="s">
        <v>32</v>
      </c>
      <c r="H5" s="35"/>
      <c r="I5" s="32"/>
      <c r="J5" s="32"/>
      <c r="K5" s="30" t="s">
        <v>54</v>
      </c>
      <c r="L5" s="30" t="s">
        <v>32</v>
      </c>
      <c r="M5" s="30"/>
      <c r="N5" s="39"/>
      <c r="O5" s="40"/>
    </row>
    <row r="6" spans="1:15" ht="24" customHeight="1" x14ac:dyDescent="0.2">
      <c r="A6" s="30"/>
      <c r="B6" s="30"/>
      <c r="C6" s="30"/>
      <c r="D6" s="22" t="s">
        <v>23</v>
      </c>
      <c r="E6" s="22" t="s">
        <v>22</v>
      </c>
      <c r="F6" s="30"/>
      <c r="G6" s="12" t="s">
        <v>23</v>
      </c>
      <c r="H6" s="12" t="s">
        <v>22</v>
      </c>
      <c r="I6" s="33" t="s">
        <v>33</v>
      </c>
      <c r="J6" s="34"/>
      <c r="K6" s="30"/>
      <c r="L6" s="22" t="s">
        <v>23</v>
      </c>
      <c r="M6" s="22" t="s">
        <v>22</v>
      </c>
      <c r="N6" s="22" t="s">
        <v>23</v>
      </c>
      <c r="O6" s="22" t="s">
        <v>22</v>
      </c>
    </row>
    <row r="7" spans="1:15" x14ac:dyDescent="0.2">
      <c r="A7" s="22">
        <v>1</v>
      </c>
      <c r="B7" s="4">
        <v>2</v>
      </c>
      <c r="C7" s="22">
        <v>3</v>
      </c>
      <c r="D7" s="22">
        <v>4</v>
      </c>
      <c r="E7" s="22">
        <v>5</v>
      </c>
      <c r="F7" s="22">
        <v>6</v>
      </c>
      <c r="G7" s="12">
        <v>7</v>
      </c>
      <c r="H7" s="1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5" t="s">
        <v>49</v>
      </c>
      <c r="O7" s="5" t="s">
        <v>55</v>
      </c>
    </row>
    <row r="8" spans="1:15" x14ac:dyDescent="0.2">
      <c r="A8" s="6">
        <v>1</v>
      </c>
      <c r="B8" s="7" t="s">
        <v>16</v>
      </c>
      <c r="C8" s="1">
        <f>D8+E8</f>
        <v>6736.9457899999998</v>
      </c>
      <c r="D8" s="1">
        <v>2369.8560400000001</v>
      </c>
      <c r="E8" s="1">
        <v>4367.0897500000001</v>
      </c>
      <c r="F8" s="1">
        <f>G8+H8</f>
        <v>5173.9338600000001</v>
      </c>
      <c r="G8" s="26">
        <v>1567.31375</v>
      </c>
      <c r="H8" s="26">
        <v>3606.6201099999998</v>
      </c>
      <c r="I8" s="8">
        <f>G8-D8</f>
        <v>-802.54229000000009</v>
      </c>
      <c r="J8" s="8">
        <f>H8-E8</f>
        <v>-760.46964000000025</v>
      </c>
      <c r="K8" s="8">
        <f>L8+M8</f>
        <v>88</v>
      </c>
      <c r="L8" s="9">
        <v>0</v>
      </c>
      <c r="M8" s="9">
        <v>88</v>
      </c>
      <c r="N8" s="2" t="s">
        <v>27</v>
      </c>
      <c r="O8" s="2">
        <f>J8/M8</f>
        <v>-8.6417004545454574</v>
      </c>
    </row>
    <row r="9" spans="1:15" x14ac:dyDescent="0.2">
      <c r="A9" s="6">
        <v>2</v>
      </c>
      <c r="B9" s="7" t="s">
        <v>17</v>
      </c>
      <c r="C9" s="1">
        <f t="shared" ref="C9:C41" si="0">D9+E9</f>
        <v>146463.83515</v>
      </c>
      <c r="D9" s="1">
        <v>96200.567249999993</v>
      </c>
      <c r="E9" s="1">
        <v>50263.267899999999</v>
      </c>
      <c r="F9" s="1">
        <f t="shared" ref="F9:F41" si="1">G9+H9</f>
        <v>128278.7975</v>
      </c>
      <c r="G9" s="26">
        <v>83768.005969999998</v>
      </c>
      <c r="H9" s="26">
        <v>44510.791530000002</v>
      </c>
      <c r="I9" s="8">
        <f t="shared" ref="I9:I42" si="2">G9-D9</f>
        <v>-12432.561279999994</v>
      </c>
      <c r="J9" s="8">
        <f t="shared" ref="J9:J42" si="3">H9-E9</f>
        <v>-5752.4763699999967</v>
      </c>
      <c r="K9" s="8">
        <f t="shared" ref="K9:K41" si="4">L9+M9</f>
        <v>1802</v>
      </c>
      <c r="L9" s="9">
        <v>0</v>
      </c>
      <c r="M9" s="9">
        <v>1802</v>
      </c>
      <c r="N9" s="2" t="s">
        <v>27</v>
      </c>
      <c r="O9" s="2">
        <f>J9/M9</f>
        <v>-3.1922732352941159</v>
      </c>
    </row>
    <row r="10" spans="1:15" x14ac:dyDescent="0.2">
      <c r="A10" s="6">
        <v>3</v>
      </c>
      <c r="B10" s="7" t="s">
        <v>18</v>
      </c>
      <c r="C10" s="1">
        <f t="shared" si="0"/>
        <v>0.82191999999999998</v>
      </c>
      <c r="D10" s="1">
        <v>0.82191999999999998</v>
      </c>
      <c r="E10" s="1">
        <v>0</v>
      </c>
      <c r="F10" s="1">
        <f t="shared" si="1"/>
        <v>1.07928</v>
      </c>
      <c r="G10" s="26">
        <v>0.1958</v>
      </c>
      <c r="H10" s="26">
        <v>0.88348000000000004</v>
      </c>
      <c r="I10" s="8">
        <f t="shared" si="2"/>
        <v>-0.62612000000000001</v>
      </c>
      <c r="J10" s="8">
        <f t="shared" si="3"/>
        <v>0.88348000000000004</v>
      </c>
      <c r="K10" s="8">
        <f t="shared" si="4"/>
        <v>0</v>
      </c>
      <c r="L10" s="9">
        <v>0</v>
      </c>
      <c r="M10" s="9">
        <v>0</v>
      </c>
      <c r="N10" s="2" t="s">
        <v>27</v>
      </c>
      <c r="O10" s="2" t="s">
        <v>27</v>
      </c>
    </row>
    <row r="11" spans="1:15" x14ac:dyDescent="0.2">
      <c r="A11" s="6">
        <v>4</v>
      </c>
      <c r="B11" s="7" t="s">
        <v>34</v>
      </c>
      <c r="C11" s="1">
        <f t="shared" si="0"/>
        <v>2968.8611500000002</v>
      </c>
      <c r="D11" s="1">
        <v>1575.4718700000001</v>
      </c>
      <c r="E11" s="1">
        <v>1393.3892800000001</v>
      </c>
      <c r="F11" s="1">
        <f t="shared" si="1"/>
        <v>1861.4299900000001</v>
      </c>
      <c r="G11" s="26">
        <v>372.00968</v>
      </c>
      <c r="H11" s="26">
        <v>1489.42031</v>
      </c>
      <c r="I11" s="8">
        <f t="shared" si="2"/>
        <v>-1203.4621900000002</v>
      </c>
      <c r="J11" s="8">
        <f t="shared" si="3"/>
        <v>96.031029999999873</v>
      </c>
      <c r="K11" s="8">
        <f t="shared" si="4"/>
        <v>0</v>
      </c>
      <c r="L11" s="9">
        <v>0</v>
      </c>
      <c r="M11" s="9">
        <v>0</v>
      </c>
      <c r="N11" s="2" t="s">
        <v>27</v>
      </c>
      <c r="O11" s="2" t="s">
        <v>27</v>
      </c>
    </row>
    <row r="12" spans="1:15" x14ac:dyDescent="0.2">
      <c r="A12" s="6">
        <v>5</v>
      </c>
      <c r="B12" s="7" t="s">
        <v>35</v>
      </c>
      <c r="C12" s="1">
        <f t="shared" si="0"/>
        <v>923.63981999999999</v>
      </c>
      <c r="D12" s="1">
        <v>327.61694999999997</v>
      </c>
      <c r="E12" s="1">
        <v>596.02287000000001</v>
      </c>
      <c r="F12" s="1">
        <f t="shared" si="1"/>
        <v>987.96171000000004</v>
      </c>
      <c r="G12" s="26">
        <v>130.56316000000001</v>
      </c>
      <c r="H12" s="26">
        <v>857.39855</v>
      </c>
      <c r="I12" s="8">
        <f t="shared" si="2"/>
        <v>-197.05378999999996</v>
      </c>
      <c r="J12" s="8">
        <f t="shared" si="3"/>
        <v>261.37567999999999</v>
      </c>
      <c r="K12" s="8">
        <f t="shared" si="4"/>
        <v>0</v>
      </c>
      <c r="L12" s="9">
        <v>0</v>
      </c>
      <c r="M12" s="9">
        <v>0</v>
      </c>
      <c r="N12" s="2" t="s">
        <v>27</v>
      </c>
      <c r="O12" s="2" t="s">
        <v>27</v>
      </c>
    </row>
    <row r="13" spans="1:15" x14ac:dyDescent="0.2">
      <c r="A13" s="6">
        <v>5</v>
      </c>
      <c r="B13" s="7" t="s">
        <v>36</v>
      </c>
      <c r="C13" s="1">
        <f t="shared" si="0"/>
        <v>2574.6989100000001</v>
      </c>
      <c r="D13" s="1">
        <v>1154.23216</v>
      </c>
      <c r="E13" s="1">
        <v>1420.46675</v>
      </c>
      <c r="F13" s="1">
        <f t="shared" si="1"/>
        <v>2435.61384</v>
      </c>
      <c r="G13" s="26">
        <v>1066.56663</v>
      </c>
      <c r="H13" s="26">
        <v>1369.04721</v>
      </c>
      <c r="I13" s="8">
        <f t="shared" si="2"/>
        <v>-87.66552999999999</v>
      </c>
      <c r="J13" s="8">
        <f t="shared" si="3"/>
        <v>-51.419540000000097</v>
      </c>
      <c r="K13" s="8">
        <f t="shared" si="4"/>
        <v>0</v>
      </c>
      <c r="L13" s="9">
        <v>0</v>
      </c>
      <c r="M13" s="9">
        <v>0</v>
      </c>
      <c r="N13" s="2" t="s">
        <v>27</v>
      </c>
      <c r="O13" s="2" t="s">
        <v>27</v>
      </c>
    </row>
    <row r="14" spans="1:15" x14ac:dyDescent="0.2">
      <c r="A14" s="6">
        <v>7</v>
      </c>
      <c r="B14" s="7" t="s">
        <v>37</v>
      </c>
      <c r="C14" s="1">
        <f t="shared" si="0"/>
        <v>2872.7527700000001</v>
      </c>
      <c r="D14" s="1">
        <v>2155.3231099999998</v>
      </c>
      <c r="E14" s="1">
        <v>717.42966000000001</v>
      </c>
      <c r="F14" s="1">
        <f t="shared" si="1"/>
        <v>1093.82197</v>
      </c>
      <c r="G14" s="26">
        <v>502.78777000000002</v>
      </c>
      <c r="H14" s="26">
        <v>591.03420000000006</v>
      </c>
      <c r="I14" s="8">
        <f t="shared" si="2"/>
        <v>-1652.5353399999999</v>
      </c>
      <c r="J14" s="8">
        <f t="shared" si="3"/>
        <v>-126.39545999999996</v>
      </c>
      <c r="K14" s="8">
        <f t="shared" si="4"/>
        <v>932</v>
      </c>
      <c r="L14" s="9">
        <v>932</v>
      </c>
      <c r="M14" s="9">
        <v>0</v>
      </c>
      <c r="N14" s="2">
        <f>I14/L14</f>
        <v>-1.7731065879828325</v>
      </c>
      <c r="O14" s="2" t="s">
        <v>27</v>
      </c>
    </row>
    <row r="15" spans="1:15" x14ac:dyDescent="0.2">
      <c r="A15" s="6">
        <v>8</v>
      </c>
      <c r="B15" s="7" t="s">
        <v>38</v>
      </c>
      <c r="C15" s="1">
        <f t="shared" si="0"/>
        <v>9890.8614699999998</v>
      </c>
      <c r="D15" s="1">
        <v>5858.2028099999998</v>
      </c>
      <c r="E15" s="1">
        <v>4032.6586600000001</v>
      </c>
      <c r="F15" s="1">
        <f t="shared" si="1"/>
        <v>6402.32006</v>
      </c>
      <c r="G15" s="26">
        <v>2227.4161400000003</v>
      </c>
      <c r="H15" s="26">
        <v>4174.9039199999997</v>
      </c>
      <c r="I15" s="8">
        <f t="shared" si="2"/>
        <v>-3630.7866699999995</v>
      </c>
      <c r="J15" s="8">
        <f t="shared" si="3"/>
        <v>142.24525999999969</v>
      </c>
      <c r="K15" s="8">
        <f t="shared" si="4"/>
        <v>501</v>
      </c>
      <c r="L15" s="9">
        <v>458</v>
      </c>
      <c r="M15" s="9">
        <v>43</v>
      </c>
      <c r="N15" s="2">
        <f>I15/L15</f>
        <v>-7.9274818122270734</v>
      </c>
      <c r="O15" s="2">
        <f t="shared" ref="O15:O41" si="5">J15/M15</f>
        <v>3.3080293023255742</v>
      </c>
    </row>
    <row r="16" spans="1:15" x14ac:dyDescent="0.2">
      <c r="A16" s="6">
        <v>9</v>
      </c>
      <c r="B16" s="7" t="s">
        <v>24</v>
      </c>
      <c r="C16" s="1">
        <f t="shared" si="0"/>
        <v>2070.8041499999999</v>
      </c>
      <c r="D16" s="1">
        <v>1400.0673400000001</v>
      </c>
      <c r="E16" s="1">
        <v>670.73680999999999</v>
      </c>
      <c r="F16" s="1">
        <f t="shared" si="1"/>
        <v>1703.68156</v>
      </c>
      <c r="G16" s="26">
        <v>1040.9337499999999</v>
      </c>
      <c r="H16" s="26">
        <v>662.74780999999996</v>
      </c>
      <c r="I16" s="8">
        <f t="shared" si="2"/>
        <v>-359.13359000000014</v>
      </c>
      <c r="J16" s="8">
        <f t="shared" si="3"/>
        <v>-7.9890000000000327</v>
      </c>
      <c r="K16" s="8">
        <f t="shared" si="4"/>
        <v>0</v>
      </c>
      <c r="L16" s="9">
        <v>0</v>
      </c>
      <c r="M16" s="9">
        <v>0</v>
      </c>
      <c r="N16" s="2" t="s">
        <v>27</v>
      </c>
      <c r="O16" s="2" t="s">
        <v>27</v>
      </c>
    </row>
    <row r="17" spans="1:15" x14ac:dyDescent="0.2">
      <c r="A17" s="6">
        <v>10</v>
      </c>
      <c r="B17" s="7" t="s">
        <v>39</v>
      </c>
      <c r="C17" s="1">
        <f t="shared" si="0"/>
        <v>2137.92139</v>
      </c>
      <c r="D17" s="1">
        <v>1301.45244</v>
      </c>
      <c r="E17" s="1">
        <v>836.46894999999995</v>
      </c>
      <c r="F17" s="1">
        <f t="shared" si="1"/>
        <v>821.90497000000005</v>
      </c>
      <c r="G17" s="26">
        <v>76.15607</v>
      </c>
      <c r="H17" s="26">
        <v>745.74890000000005</v>
      </c>
      <c r="I17" s="8">
        <f t="shared" si="2"/>
        <v>-1225.29637</v>
      </c>
      <c r="J17" s="8">
        <f t="shared" si="3"/>
        <v>-90.720049999999901</v>
      </c>
      <c r="K17" s="8">
        <f t="shared" si="4"/>
        <v>0</v>
      </c>
      <c r="L17" s="9">
        <v>0</v>
      </c>
      <c r="M17" s="9">
        <v>0</v>
      </c>
      <c r="N17" s="2" t="s">
        <v>27</v>
      </c>
      <c r="O17" s="2" t="s">
        <v>27</v>
      </c>
    </row>
    <row r="18" spans="1:15" x14ac:dyDescent="0.2">
      <c r="A18" s="6">
        <v>11</v>
      </c>
      <c r="B18" s="7" t="s">
        <v>40</v>
      </c>
      <c r="C18" s="1">
        <f t="shared" si="0"/>
        <v>8238.1715499999991</v>
      </c>
      <c r="D18" s="1">
        <v>5437.0544699999991</v>
      </c>
      <c r="E18" s="1">
        <v>2801.11708</v>
      </c>
      <c r="F18" s="1">
        <f t="shared" si="1"/>
        <v>5147.5744699999996</v>
      </c>
      <c r="G18" s="26">
        <v>2137.9172400000002</v>
      </c>
      <c r="H18" s="26">
        <v>3009.6572299999998</v>
      </c>
      <c r="I18" s="8">
        <f t="shared" si="2"/>
        <v>-3299.1372299999989</v>
      </c>
      <c r="J18" s="8">
        <f t="shared" si="3"/>
        <v>208.54014999999981</v>
      </c>
      <c r="K18" s="8">
        <f t="shared" si="4"/>
        <v>441</v>
      </c>
      <c r="L18" s="9">
        <v>426</v>
      </c>
      <c r="M18" s="9">
        <v>15</v>
      </c>
      <c r="N18" s="2">
        <f>I18/L18</f>
        <v>-7.7444535915492931</v>
      </c>
      <c r="O18" s="2">
        <f t="shared" si="5"/>
        <v>13.902676666666654</v>
      </c>
    </row>
    <row r="19" spans="1:15" x14ac:dyDescent="0.2">
      <c r="A19" s="6">
        <v>12</v>
      </c>
      <c r="B19" s="7" t="s">
        <v>41</v>
      </c>
      <c r="C19" s="1">
        <f t="shared" si="0"/>
        <v>6176.1134299999994</v>
      </c>
      <c r="D19" s="1">
        <v>2814.2412299999996</v>
      </c>
      <c r="E19" s="1">
        <v>3361.8721999999998</v>
      </c>
      <c r="F19" s="1">
        <f t="shared" si="1"/>
        <v>4258.5201399999996</v>
      </c>
      <c r="G19" s="26">
        <v>1233.10762</v>
      </c>
      <c r="H19" s="26">
        <v>3025.4125199999999</v>
      </c>
      <c r="I19" s="8">
        <f t="shared" si="2"/>
        <v>-1581.1336099999996</v>
      </c>
      <c r="J19" s="8">
        <f t="shared" si="3"/>
        <v>-336.45967999999993</v>
      </c>
      <c r="K19" s="8">
        <f t="shared" si="4"/>
        <v>12</v>
      </c>
      <c r="L19" s="9">
        <v>0</v>
      </c>
      <c r="M19" s="9">
        <v>12</v>
      </c>
      <c r="N19" s="2" t="s">
        <v>27</v>
      </c>
      <c r="O19" s="2">
        <f t="shared" si="5"/>
        <v>-28.03830666666666</v>
      </c>
    </row>
    <row r="20" spans="1:15" x14ac:dyDescent="0.2">
      <c r="A20" s="6">
        <v>13</v>
      </c>
      <c r="B20" s="7" t="s">
        <v>42</v>
      </c>
      <c r="C20" s="1">
        <f t="shared" si="0"/>
        <v>2462.2607600000001</v>
      </c>
      <c r="D20" s="1">
        <v>1487.27052</v>
      </c>
      <c r="E20" s="1">
        <v>974.99023999999997</v>
      </c>
      <c r="F20" s="1">
        <f t="shared" si="1"/>
        <v>2391.1314700000003</v>
      </c>
      <c r="G20" s="26">
        <v>1558.0688700000001</v>
      </c>
      <c r="H20" s="26">
        <v>833.06259999999997</v>
      </c>
      <c r="I20" s="8">
        <f t="shared" si="2"/>
        <v>70.798350000000028</v>
      </c>
      <c r="J20" s="8">
        <f t="shared" si="3"/>
        <v>-141.92764</v>
      </c>
      <c r="K20" s="8">
        <f t="shared" si="4"/>
        <v>0</v>
      </c>
      <c r="L20" s="9">
        <v>0</v>
      </c>
      <c r="M20" s="9">
        <v>0</v>
      </c>
      <c r="N20" s="2" t="s">
        <v>27</v>
      </c>
      <c r="O20" s="2" t="s">
        <v>27</v>
      </c>
    </row>
    <row r="21" spans="1:15" x14ac:dyDescent="0.2">
      <c r="A21" s="6">
        <v>14</v>
      </c>
      <c r="B21" s="7" t="s">
        <v>43</v>
      </c>
      <c r="C21" s="1">
        <f t="shared" si="0"/>
        <v>5105.9922800000004</v>
      </c>
      <c r="D21" s="1">
        <v>1871.67866</v>
      </c>
      <c r="E21" s="1">
        <v>3234.3136199999999</v>
      </c>
      <c r="F21" s="1">
        <f t="shared" si="1"/>
        <v>3322.3988899999999</v>
      </c>
      <c r="G21" s="26">
        <v>374.62970999999999</v>
      </c>
      <c r="H21" s="26">
        <v>2947.7691799999998</v>
      </c>
      <c r="I21" s="8">
        <f t="shared" si="2"/>
        <v>-1497.0489500000001</v>
      </c>
      <c r="J21" s="8">
        <f t="shared" si="3"/>
        <v>-286.54444000000012</v>
      </c>
      <c r="K21" s="8">
        <f t="shared" si="4"/>
        <v>0</v>
      </c>
      <c r="L21" s="9">
        <v>0</v>
      </c>
      <c r="M21" s="9">
        <v>0</v>
      </c>
      <c r="N21" s="2" t="s">
        <v>27</v>
      </c>
      <c r="O21" s="2" t="s">
        <v>27</v>
      </c>
    </row>
    <row r="22" spans="1:15" x14ac:dyDescent="0.2">
      <c r="A22" s="6">
        <v>15</v>
      </c>
      <c r="B22" s="7" t="s">
        <v>47</v>
      </c>
      <c r="C22" s="1">
        <f t="shared" si="0"/>
        <v>14140.125049999999</v>
      </c>
      <c r="D22" s="1">
        <f>4223.1+4165.2</f>
        <v>8388.2999999999993</v>
      </c>
      <c r="E22" s="1">
        <f>2586.42506+3165.39999</f>
        <v>5751.8250499999995</v>
      </c>
      <c r="F22" s="1">
        <f t="shared" si="1"/>
        <v>7128.7634699999999</v>
      </c>
      <c r="G22" s="26">
        <f>2202.75591+815.48143</f>
        <v>3018.2373399999997</v>
      </c>
      <c r="H22" s="26">
        <f>1939.6493+2170.87683</f>
        <v>4110.5261300000002</v>
      </c>
      <c r="I22" s="8">
        <f t="shared" si="2"/>
        <v>-5370.0626599999996</v>
      </c>
      <c r="J22" s="8">
        <f t="shared" si="3"/>
        <v>-1641.2989199999993</v>
      </c>
      <c r="K22" s="8">
        <f t="shared" si="4"/>
        <v>0</v>
      </c>
      <c r="L22" s="9">
        <v>0</v>
      </c>
      <c r="M22" s="9">
        <v>0</v>
      </c>
      <c r="N22" s="2" t="s">
        <v>27</v>
      </c>
      <c r="O22" s="2" t="s">
        <v>27</v>
      </c>
    </row>
    <row r="23" spans="1:15" x14ac:dyDescent="0.2">
      <c r="A23" s="6">
        <v>16</v>
      </c>
      <c r="B23" s="7" t="s">
        <v>25</v>
      </c>
      <c r="C23" s="1">
        <f t="shared" si="0"/>
        <v>9333.9420400000017</v>
      </c>
      <c r="D23" s="1">
        <v>4726.0232400000004</v>
      </c>
      <c r="E23" s="1">
        <v>4607.9188000000004</v>
      </c>
      <c r="F23" s="1">
        <f t="shared" si="1"/>
        <v>8168.9043000000001</v>
      </c>
      <c r="G23" s="26">
        <v>3164.69112</v>
      </c>
      <c r="H23" s="26">
        <v>5004.2131799999997</v>
      </c>
      <c r="I23" s="8">
        <f t="shared" si="2"/>
        <v>-1561.3321200000005</v>
      </c>
      <c r="J23" s="8">
        <f t="shared" si="3"/>
        <v>396.29437999999936</v>
      </c>
      <c r="K23" s="8">
        <f t="shared" si="4"/>
        <v>52</v>
      </c>
      <c r="L23" s="9">
        <v>52</v>
      </c>
      <c r="M23" s="9">
        <v>0</v>
      </c>
      <c r="N23" s="2">
        <f>I23/L23</f>
        <v>-30.025617692307701</v>
      </c>
      <c r="O23" s="2" t="s">
        <v>27</v>
      </c>
    </row>
    <row r="24" spans="1:15" x14ac:dyDescent="0.2">
      <c r="A24" s="6">
        <v>17</v>
      </c>
      <c r="B24" s="7" t="s">
        <v>44</v>
      </c>
      <c r="C24" s="1">
        <f t="shared" si="0"/>
        <v>1493.9385400000001</v>
      </c>
      <c r="D24" s="1">
        <v>815.52193</v>
      </c>
      <c r="E24" s="1">
        <v>678.41660999999999</v>
      </c>
      <c r="F24" s="1">
        <f t="shared" si="1"/>
        <v>1078.42912</v>
      </c>
      <c r="G24" s="26">
        <v>462.48223000000002</v>
      </c>
      <c r="H24" s="26">
        <v>615.94689000000005</v>
      </c>
      <c r="I24" s="8">
        <f t="shared" si="2"/>
        <v>-353.03969999999998</v>
      </c>
      <c r="J24" s="8">
        <f t="shared" si="3"/>
        <v>-62.469719999999938</v>
      </c>
      <c r="K24" s="8">
        <f t="shared" si="4"/>
        <v>0</v>
      </c>
      <c r="L24" s="9">
        <v>0</v>
      </c>
      <c r="M24" s="9">
        <v>0</v>
      </c>
      <c r="N24" s="2" t="s">
        <v>27</v>
      </c>
      <c r="O24" s="2" t="s">
        <v>27</v>
      </c>
    </row>
    <row r="25" spans="1:15" x14ac:dyDescent="0.2">
      <c r="A25" s="6">
        <v>18</v>
      </c>
      <c r="B25" s="7" t="s">
        <v>45</v>
      </c>
      <c r="C25" s="1">
        <f t="shared" si="0"/>
        <v>10656.68375</v>
      </c>
      <c r="D25" s="1">
        <v>6114.5701500000005</v>
      </c>
      <c r="E25" s="1">
        <v>4542.1135999999997</v>
      </c>
      <c r="F25" s="1">
        <f t="shared" si="1"/>
        <v>2447.1805400000003</v>
      </c>
      <c r="G25" s="26">
        <v>-707.05206999999996</v>
      </c>
      <c r="H25" s="26">
        <v>3154.23261</v>
      </c>
      <c r="I25" s="8">
        <f t="shared" si="2"/>
        <v>-6821.6222200000002</v>
      </c>
      <c r="J25" s="8">
        <f t="shared" si="3"/>
        <v>-1387.8809899999997</v>
      </c>
      <c r="K25" s="8">
        <f t="shared" si="4"/>
        <v>96</v>
      </c>
      <c r="L25" s="9">
        <v>0</v>
      </c>
      <c r="M25" s="9">
        <v>96</v>
      </c>
      <c r="N25" s="2" t="s">
        <v>27</v>
      </c>
      <c r="O25" s="2">
        <f>J25/M25</f>
        <v>-14.45709364583333</v>
      </c>
    </row>
    <row r="26" spans="1:15" x14ac:dyDescent="0.2">
      <c r="A26" s="6">
        <v>19</v>
      </c>
      <c r="B26" s="7" t="s">
        <v>46</v>
      </c>
      <c r="C26" s="1">
        <f t="shared" si="0"/>
        <v>1814.53269</v>
      </c>
      <c r="D26" s="1">
        <v>1320.8226400000001</v>
      </c>
      <c r="E26" s="1">
        <v>493.71005000000002</v>
      </c>
      <c r="F26" s="1">
        <f t="shared" si="1"/>
        <v>383.06627000000003</v>
      </c>
      <c r="G26" s="26">
        <v>16.25112</v>
      </c>
      <c r="H26" s="26">
        <v>366.81515000000002</v>
      </c>
      <c r="I26" s="8">
        <f t="shared" si="2"/>
        <v>-1304.5715200000002</v>
      </c>
      <c r="J26" s="8">
        <f t="shared" si="3"/>
        <v>-126.89490000000001</v>
      </c>
      <c r="K26" s="8">
        <f t="shared" si="4"/>
        <v>0</v>
      </c>
      <c r="L26" s="9">
        <v>0</v>
      </c>
      <c r="M26" s="9">
        <v>0</v>
      </c>
      <c r="N26" s="2" t="s">
        <v>27</v>
      </c>
      <c r="O26" s="2" t="s">
        <v>27</v>
      </c>
    </row>
    <row r="27" spans="1:15" x14ac:dyDescent="0.2">
      <c r="A27" s="6">
        <v>20</v>
      </c>
      <c r="B27" s="7" t="s">
        <v>1</v>
      </c>
      <c r="C27" s="1">
        <f t="shared" si="0"/>
        <v>8873.9917800000003</v>
      </c>
      <c r="D27" s="1">
        <v>5046.3912</v>
      </c>
      <c r="E27" s="1">
        <v>3827.6005799999998</v>
      </c>
      <c r="F27" s="1">
        <f t="shared" si="1"/>
        <v>3893</v>
      </c>
      <c r="G27" s="26">
        <v>599.20000000000005</v>
      </c>
      <c r="H27" s="26">
        <v>3293.8</v>
      </c>
      <c r="I27" s="8">
        <f t="shared" si="2"/>
        <v>-4447.1912000000002</v>
      </c>
      <c r="J27" s="8">
        <f t="shared" si="3"/>
        <v>-533.80057999999963</v>
      </c>
      <c r="K27" s="8">
        <f t="shared" si="4"/>
        <v>219</v>
      </c>
      <c r="L27" s="9">
        <v>0</v>
      </c>
      <c r="M27" s="9">
        <v>219</v>
      </c>
      <c r="N27" s="2" t="s">
        <v>27</v>
      </c>
      <c r="O27" s="2">
        <f t="shared" si="5"/>
        <v>-2.4374455707762541</v>
      </c>
    </row>
    <row r="28" spans="1:15" x14ac:dyDescent="0.2">
      <c r="A28" s="6">
        <v>21</v>
      </c>
      <c r="B28" s="7" t="s">
        <v>2</v>
      </c>
      <c r="C28" s="1">
        <f t="shared" si="0"/>
        <v>14350.011190000001</v>
      </c>
      <c r="D28" s="1">
        <v>6184.9429700000001</v>
      </c>
      <c r="E28" s="1">
        <v>8165.0682200000001</v>
      </c>
      <c r="F28" s="1">
        <f t="shared" si="1"/>
        <v>9865.5783900000006</v>
      </c>
      <c r="G28" s="26">
        <v>1758.7272800000001</v>
      </c>
      <c r="H28" s="26">
        <v>8106.8511100000005</v>
      </c>
      <c r="I28" s="8">
        <f t="shared" si="2"/>
        <v>-4426.21569</v>
      </c>
      <c r="J28" s="8">
        <f t="shared" si="3"/>
        <v>-58.217109999999593</v>
      </c>
      <c r="K28" s="8">
        <f t="shared" si="4"/>
        <v>48</v>
      </c>
      <c r="L28" s="9">
        <v>0</v>
      </c>
      <c r="M28" s="9">
        <v>48</v>
      </c>
      <c r="N28" s="2" t="s">
        <v>27</v>
      </c>
      <c r="O28" s="2">
        <f t="shared" si="5"/>
        <v>-1.2128564583333248</v>
      </c>
    </row>
    <row r="29" spans="1:15" x14ac:dyDescent="0.2">
      <c r="A29" s="6">
        <v>22</v>
      </c>
      <c r="B29" s="7" t="s">
        <v>3</v>
      </c>
      <c r="C29" s="1">
        <f t="shared" si="0"/>
        <v>8092.6587</v>
      </c>
      <c r="D29" s="1">
        <v>4690.8095000000003</v>
      </c>
      <c r="E29" s="1">
        <v>3401.8492000000001</v>
      </c>
      <c r="F29" s="1">
        <f t="shared" si="1"/>
        <v>2740.62923</v>
      </c>
      <c r="G29" s="26">
        <v>306.80716000000001</v>
      </c>
      <c r="H29" s="26">
        <v>2433.8220700000002</v>
      </c>
      <c r="I29" s="8">
        <f t="shared" si="2"/>
        <v>-4384.00234</v>
      </c>
      <c r="J29" s="8">
        <f t="shared" si="3"/>
        <v>-968.02712999999994</v>
      </c>
      <c r="K29" s="8">
        <f t="shared" si="4"/>
        <v>123</v>
      </c>
      <c r="L29" s="9">
        <v>0</v>
      </c>
      <c r="M29" s="9">
        <v>123</v>
      </c>
      <c r="N29" s="2" t="s">
        <v>27</v>
      </c>
      <c r="O29" s="2">
        <f t="shared" si="5"/>
        <v>-7.8701392682926823</v>
      </c>
    </row>
    <row r="30" spans="1:15" s="15" customFormat="1" x14ac:dyDescent="0.2">
      <c r="A30" s="6">
        <v>23</v>
      </c>
      <c r="B30" s="10" t="s">
        <v>4</v>
      </c>
      <c r="C30" s="1">
        <f t="shared" si="0"/>
        <v>11706.831419999999</v>
      </c>
      <c r="D30" s="11">
        <v>5456.7392099999997</v>
      </c>
      <c r="E30" s="1">
        <v>6250.0922099999998</v>
      </c>
      <c r="F30" s="1">
        <f t="shared" si="1"/>
        <v>6214.8011800000004</v>
      </c>
      <c r="G30" s="26">
        <v>1040.1474800000001</v>
      </c>
      <c r="H30" s="26">
        <v>5174.6536999999998</v>
      </c>
      <c r="I30" s="8">
        <f t="shared" si="2"/>
        <v>-4416.5917300000001</v>
      </c>
      <c r="J30" s="8">
        <f t="shared" si="3"/>
        <v>-1075.43851</v>
      </c>
      <c r="K30" s="8">
        <f t="shared" si="4"/>
        <v>66</v>
      </c>
      <c r="L30" s="9">
        <v>0</v>
      </c>
      <c r="M30" s="9">
        <v>66</v>
      </c>
      <c r="N30" s="2" t="s">
        <v>27</v>
      </c>
      <c r="O30" s="2">
        <f t="shared" si="5"/>
        <v>-16.294522878787877</v>
      </c>
    </row>
    <row r="31" spans="1:15" x14ac:dyDescent="0.2">
      <c r="A31" s="6">
        <v>24</v>
      </c>
      <c r="B31" s="7" t="s">
        <v>5</v>
      </c>
      <c r="C31" s="23">
        <f t="shared" si="0"/>
        <v>5628.24</v>
      </c>
      <c r="D31" s="23">
        <v>2721.76</v>
      </c>
      <c r="E31" s="23">
        <v>2906.48</v>
      </c>
      <c r="F31" s="1">
        <f t="shared" si="1"/>
        <v>3571.92209</v>
      </c>
      <c r="G31" s="26">
        <v>1093.46938</v>
      </c>
      <c r="H31" s="26">
        <v>2478.45271</v>
      </c>
      <c r="I31" s="8">
        <f t="shared" si="2"/>
        <v>-1628.2906200000002</v>
      </c>
      <c r="J31" s="8">
        <f t="shared" si="3"/>
        <v>-428.02728999999999</v>
      </c>
      <c r="K31" s="8">
        <f t="shared" si="4"/>
        <v>0</v>
      </c>
      <c r="L31" s="9">
        <v>0</v>
      </c>
      <c r="M31" s="9">
        <v>0</v>
      </c>
      <c r="N31" s="2" t="s">
        <v>27</v>
      </c>
      <c r="O31" s="2" t="s">
        <v>27</v>
      </c>
    </row>
    <row r="32" spans="1:15" x14ac:dyDescent="0.2">
      <c r="A32" s="6">
        <v>25</v>
      </c>
      <c r="B32" s="7" t="s">
        <v>6</v>
      </c>
      <c r="C32" s="23">
        <f t="shared" si="0"/>
        <v>4120.01116</v>
      </c>
      <c r="D32" s="23">
        <v>2920.95327</v>
      </c>
      <c r="E32" s="23">
        <v>1199.05789</v>
      </c>
      <c r="F32" s="1">
        <f t="shared" si="1"/>
        <v>1951.79376</v>
      </c>
      <c r="G32" s="26">
        <v>841.11625000000004</v>
      </c>
      <c r="H32" s="26">
        <v>1110.67751</v>
      </c>
      <c r="I32" s="8">
        <f t="shared" si="2"/>
        <v>-2079.8370199999999</v>
      </c>
      <c r="J32" s="8">
        <f t="shared" si="3"/>
        <v>-88.380380000000059</v>
      </c>
      <c r="K32" s="8">
        <f t="shared" si="4"/>
        <v>2</v>
      </c>
      <c r="L32" s="9">
        <v>0</v>
      </c>
      <c r="M32" s="9">
        <v>2</v>
      </c>
      <c r="N32" s="2" t="s">
        <v>27</v>
      </c>
      <c r="O32" s="2">
        <f t="shared" si="5"/>
        <v>-44.19019000000003</v>
      </c>
    </row>
    <row r="33" spans="1:15" x14ac:dyDescent="0.2">
      <c r="A33" s="6">
        <v>26</v>
      </c>
      <c r="B33" s="7" t="s">
        <v>7</v>
      </c>
      <c r="C33" s="23">
        <f t="shared" si="0"/>
        <v>11668.3</v>
      </c>
      <c r="D33" s="23">
        <v>5729.8</v>
      </c>
      <c r="E33" s="23">
        <v>5938.5</v>
      </c>
      <c r="F33" s="1">
        <f t="shared" si="1"/>
        <v>6908.1</v>
      </c>
      <c r="G33" s="26">
        <v>1263.5999999999999</v>
      </c>
      <c r="H33" s="26">
        <v>5644.5</v>
      </c>
      <c r="I33" s="8">
        <f t="shared" si="2"/>
        <v>-4466.2000000000007</v>
      </c>
      <c r="J33" s="8">
        <f t="shared" si="3"/>
        <v>-294</v>
      </c>
      <c r="K33" s="8">
        <f t="shared" si="4"/>
        <v>336</v>
      </c>
      <c r="L33" s="9">
        <v>0</v>
      </c>
      <c r="M33" s="9">
        <v>336</v>
      </c>
      <c r="N33" s="2" t="s">
        <v>27</v>
      </c>
      <c r="O33" s="2">
        <f t="shared" si="5"/>
        <v>-0.875</v>
      </c>
    </row>
    <row r="34" spans="1:15" x14ac:dyDescent="0.2">
      <c r="A34" s="6">
        <v>27</v>
      </c>
      <c r="B34" s="7" t="s">
        <v>8</v>
      </c>
      <c r="C34" s="23">
        <f t="shared" si="0"/>
        <v>9214.6384499999986</v>
      </c>
      <c r="D34" s="23">
        <v>5101.7042999999994</v>
      </c>
      <c r="E34" s="23">
        <v>4112.93415</v>
      </c>
      <c r="F34" s="1">
        <f t="shared" si="1"/>
        <v>3272.5</v>
      </c>
      <c r="G34" s="26">
        <v>289.10000000000002</v>
      </c>
      <c r="H34" s="26">
        <v>2983.4</v>
      </c>
      <c r="I34" s="8">
        <f t="shared" si="2"/>
        <v>-4812.6042999999991</v>
      </c>
      <c r="J34" s="8">
        <f t="shared" si="3"/>
        <v>-1129.53415</v>
      </c>
      <c r="K34" s="8">
        <f t="shared" si="4"/>
        <v>12</v>
      </c>
      <c r="L34" s="9">
        <v>0</v>
      </c>
      <c r="M34" s="9">
        <v>12</v>
      </c>
      <c r="N34" s="2" t="s">
        <v>27</v>
      </c>
      <c r="O34" s="2">
        <f t="shared" si="5"/>
        <v>-94.127845833333325</v>
      </c>
    </row>
    <row r="35" spans="1:15" x14ac:dyDescent="0.2">
      <c r="A35" s="6">
        <v>28</v>
      </c>
      <c r="B35" s="7" t="s">
        <v>9</v>
      </c>
      <c r="C35" s="23">
        <f t="shared" si="0"/>
        <v>16055.8</v>
      </c>
      <c r="D35" s="23">
        <v>11141.4</v>
      </c>
      <c r="E35" s="23">
        <v>4914.3999999999996</v>
      </c>
      <c r="F35" s="1">
        <f t="shared" si="1"/>
        <v>5520.96414</v>
      </c>
      <c r="G35" s="26">
        <v>1758.1610500000002</v>
      </c>
      <c r="H35" s="26">
        <v>3762.8030899999999</v>
      </c>
      <c r="I35" s="8">
        <f t="shared" si="2"/>
        <v>-9383.238949999999</v>
      </c>
      <c r="J35" s="8">
        <f t="shared" si="3"/>
        <v>-1151.5969099999998</v>
      </c>
      <c r="K35" s="8">
        <f t="shared" si="4"/>
        <v>0</v>
      </c>
      <c r="L35" s="9">
        <v>0</v>
      </c>
      <c r="M35" s="9">
        <v>0</v>
      </c>
      <c r="N35" s="2" t="s">
        <v>27</v>
      </c>
      <c r="O35" s="2" t="s">
        <v>27</v>
      </c>
    </row>
    <row r="36" spans="1:15" x14ac:dyDescent="0.2">
      <c r="A36" s="6">
        <v>29</v>
      </c>
      <c r="B36" s="7" t="s">
        <v>10</v>
      </c>
      <c r="C36" s="23">
        <f t="shared" si="0"/>
        <v>7146.7000000000007</v>
      </c>
      <c r="D36" s="23">
        <v>5274.3</v>
      </c>
      <c r="E36" s="23">
        <v>1872.4</v>
      </c>
      <c r="F36" s="1">
        <f t="shared" si="1"/>
        <v>8666.9456000000009</v>
      </c>
      <c r="G36" s="26">
        <v>7135.0456000000004</v>
      </c>
      <c r="H36" s="26">
        <v>1531.9</v>
      </c>
      <c r="I36" s="8">
        <f t="shared" si="2"/>
        <v>1860.7456000000002</v>
      </c>
      <c r="J36" s="8">
        <f t="shared" si="3"/>
        <v>-340.5</v>
      </c>
      <c r="K36" s="8">
        <f t="shared" si="4"/>
        <v>0</v>
      </c>
      <c r="L36" s="9">
        <v>0</v>
      </c>
      <c r="M36" s="9">
        <v>0</v>
      </c>
      <c r="N36" s="2" t="s">
        <v>27</v>
      </c>
      <c r="O36" s="2" t="s">
        <v>27</v>
      </c>
    </row>
    <row r="37" spans="1:15" x14ac:dyDescent="0.2">
      <c r="A37" s="6">
        <v>30</v>
      </c>
      <c r="B37" s="7" t="s">
        <v>11</v>
      </c>
      <c r="C37" s="23">
        <f t="shared" si="0"/>
        <v>165.31462000000002</v>
      </c>
      <c r="D37" s="23">
        <v>151.24</v>
      </c>
      <c r="E37" s="23">
        <v>14.074619999999999</v>
      </c>
      <c r="F37" s="1">
        <f t="shared" si="1"/>
        <v>-17.970849999999999</v>
      </c>
      <c r="G37" s="26">
        <v>-30.20074</v>
      </c>
      <c r="H37" s="26">
        <v>12.229889999999999</v>
      </c>
      <c r="I37" s="8">
        <f t="shared" si="2"/>
        <v>-181.44074000000001</v>
      </c>
      <c r="J37" s="8">
        <f t="shared" si="3"/>
        <v>-1.8447300000000002</v>
      </c>
      <c r="K37" s="8">
        <f t="shared" si="4"/>
        <v>0</v>
      </c>
      <c r="L37" s="9">
        <v>0</v>
      </c>
      <c r="M37" s="9">
        <v>0</v>
      </c>
      <c r="N37" s="2" t="s">
        <v>27</v>
      </c>
      <c r="O37" s="2" t="s">
        <v>27</v>
      </c>
    </row>
    <row r="38" spans="1:15" x14ac:dyDescent="0.2">
      <c r="A38" s="6">
        <v>31</v>
      </c>
      <c r="B38" s="7" t="s">
        <v>12</v>
      </c>
      <c r="C38" s="1">
        <f t="shared" si="0"/>
        <v>12161.416519999999</v>
      </c>
      <c r="D38" s="1">
        <v>6501.8746799999999</v>
      </c>
      <c r="E38" s="1">
        <v>5659.5418399999999</v>
      </c>
      <c r="F38" s="1">
        <f t="shared" si="1"/>
        <v>5986.8858399999999</v>
      </c>
      <c r="G38" s="26">
        <v>1661.1704400000001</v>
      </c>
      <c r="H38" s="26">
        <v>4325.7154</v>
      </c>
      <c r="I38" s="8">
        <f t="shared" si="2"/>
        <v>-4840.70424</v>
      </c>
      <c r="J38" s="8">
        <f t="shared" si="3"/>
        <v>-1333.8264399999998</v>
      </c>
      <c r="K38" s="8">
        <f t="shared" si="4"/>
        <v>3</v>
      </c>
      <c r="L38" s="9">
        <v>0</v>
      </c>
      <c r="M38" s="9">
        <v>3</v>
      </c>
      <c r="N38" s="2" t="s">
        <v>27</v>
      </c>
      <c r="O38" s="2">
        <f t="shared" si="5"/>
        <v>-444.60881333333327</v>
      </c>
    </row>
    <row r="39" spans="1:15" x14ac:dyDescent="0.2">
      <c r="A39" s="6">
        <v>32</v>
      </c>
      <c r="B39" s="7" t="s">
        <v>13</v>
      </c>
      <c r="C39" s="1">
        <f t="shared" si="0"/>
        <v>10738.19947</v>
      </c>
      <c r="D39" s="1">
        <v>5265.3508400000001</v>
      </c>
      <c r="E39" s="1">
        <v>5472.8486300000004</v>
      </c>
      <c r="F39" s="1">
        <f t="shared" si="1"/>
        <v>10265.24208</v>
      </c>
      <c r="G39" s="26">
        <v>5576.6583799999999</v>
      </c>
      <c r="H39" s="26">
        <v>4688.5837000000001</v>
      </c>
      <c r="I39" s="8">
        <f t="shared" si="2"/>
        <v>311.30753999999979</v>
      </c>
      <c r="J39" s="8">
        <f t="shared" si="3"/>
        <v>-784.26493000000028</v>
      </c>
      <c r="K39" s="8">
        <f t="shared" si="4"/>
        <v>5</v>
      </c>
      <c r="L39" s="9">
        <v>0</v>
      </c>
      <c r="M39" s="9">
        <v>5</v>
      </c>
      <c r="N39" s="2" t="s">
        <v>27</v>
      </c>
      <c r="O39" s="2">
        <f t="shared" si="5"/>
        <v>-156.85298600000004</v>
      </c>
    </row>
    <row r="40" spans="1:15" x14ac:dyDescent="0.2">
      <c r="A40" s="6">
        <v>33</v>
      </c>
      <c r="B40" s="7" t="s">
        <v>14</v>
      </c>
      <c r="C40" s="1">
        <f t="shared" si="0"/>
        <v>30196.699289999997</v>
      </c>
      <c r="D40" s="1">
        <v>11316.116309999999</v>
      </c>
      <c r="E40" s="1">
        <v>18880.582979999999</v>
      </c>
      <c r="F40" s="1">
        <f t="shared" si="1"/>
        <v>20794.816749999998</v>
      </c>
      <c r="G40" s="26">
        <v>5229.0497699999996</v>
      </c>
      <c r="H40" s="26">
        <v>15565.76698</v>
      </c>
      <c r="I40" s="8">
        <f t="shared" si="2"/>
        <v>-6087.0665399999998</v>
      </c>
      <c r="J40" s="8">
        <f t="shared" si="3"/>
        <v>-3314.8159999999989</v>
      </c>
      <c r="K40" s="8">
        <f t="shared" si="4"/>
        <v>7</v>
      </c>
      <c r="L40" s="9">
        <v>0</v>
      </c>
      <c r="M40" s="9">
        <v>7</v>
      </c>
      <c r="N40" s="2" t="s">
        <v>27</v>
      </c>
      <c r="O40" s="2">
        <f t="shared" si="5"/>
        <v>-473.54514285714271</v>
      </c>
    </row>
    <row r="41" spans="1:15" x14ac:dyDescent="0.2">
      <c r="A41" s="6">
        <v>34</v>
      </c>
      <c r="B41" s="7" t="s">
        <v>15</v>
      </c>
      <c r="C41" s="1">
        <f t="shared" si="0"/>
        <v>13834.803459999999</v>
      </c>
      <c r="D41" s="1">
        <v>8897</v>
      </c>
      <c r="E41" s="1">
        <v>4937.8034600000001</v>
      </c>
      <c r="F41" s="1">
        <f t="shared" si="1"/>
        <v>4279.25263</v>
      </c>
      <c r="G41" s="26">
        <v>-223.97167000000002</v>
      </c>
      <c r="H41" s="26">
        <v>4503.2242999999999</v>
      </c>
      <c r="I41" s="8">
        <f t="shared" si="2"/>
        <v>-9120.9716700000008</v>
      </c>
      <c r="J41" s="8">
        <f t="shared" si="3"/>
        <v>-434.57916000000023</v>
      </c>
      <c r="K41" s="8">
        <f t="shared" si="4"/>
        <v>341</v>
      </c>
      <c r="L41" s="9">
        <v>0</v>
      </c>
      <c r="M41" s="9">
        <v>341</v>
      </c>
      <c r="N41" s="2" t="s">
        <v>27</v>
      </c>
      <c r="O41" s="2">
        <f t="shared" si="5"/>
        <v>-1.2744256891495609</v>
      </c>
    </row>
    <row r="42" spans="1:15" x14ac:dyDescent="0.2">
      <c r="A42" s="6"/>
      <c r="B42" s="21" t="s">
        <v>19</v>
      </c>
      <c r="C42" s="12">
        <f>SUM(C8:C41)</f>
        <v>400016.51867000008</v>
      </c>
      <c r="D42" s="12">
        <f t="shared" ref="D42:H42" si="6">SUM(D8:D41)</f>
        <v>231719.47701</v>
      </c>
      <c r="E42" s="12">
        <f t="shared" si="6"/>
        <v>168297.04165999996</v>
      </c>
      <c r="F42" s="12">
        <f t="shared" si="6"/>
        <v>277000.97425000003</v>
      </c>
      <c r="G42" s="12">
        <f t="shared" si="6"/>
        <v>130308.36227999997</v>
      </c>
      <c r="H42" s="12">
        <f t="shared" si="6"/>
        <v>146692.61196999997</v>
      </c>
      <c r="I42" s="8">
        <f t="shared" si="2"/>
        <v>-101411.11473000003</v>
      </c>
      <c r="J42" s="8">
        <f t="shared" si="3"/>
        <v>-21604.42968999999</v>
      </c>
      <c r="K42" s="12">
        <f>SUM(K8:K41)</f>
        <v>5086</v>
      </c>
      <c r="L42" s="12">
        <f>SUM(L8:L41)</f>
        <v>1868</v>
      </c>
      <c r="M42" s="12">
        <f>SUM(M8:M41)</f>
        <v>3218</v>
      </c>
      <c r="N42" s="28">
        <f>I42/L42</f>
        <v>-54.288605315845842</v>
      </c>
      <c r="O42" s="28">
        <f>J42/M42</f>
        <v>-6.7136201646985674</v>
      </c>
    </row>
    <row r="43" spans="1:15" ht="14.45" customHeight="1" x14ac:dyDescent="0.2">
      <c r="A43" s="16"/>
      <c r="B43" s="16"/>
      <c r="C43" s="16"/>
      <c r="D43" s="16"/>
      <c r="E43" s="16"/>
      <c r="F43" s="16"/>
      <c r="I43" s="16"/>
      <c r="J43" s="16"/>
      <c r="K43" s="16"/>
      <c r="L43" s="16"/>
      <c r="M43" s="16"/>
    </row>
    <row r="44" spans="1:15" ht="22.15" customHeight="1" x14ac:dyDescent="0.2">
      <c r="A44" s="17"/>
      <c r="B44" s="17"/>
      <c r="C44" s="17"/>
      <c r="D44" s="17"/>
      <c r="E44" s="17"/>
      <c r="F44" s="17"/>
      <c r="G44" s="27"/>
      <c r="H44" s="27"/>
      <c r="I44" s="17"/>
      <c r="J44" s="17"/>
      <c r="K44" s="17"/>
      <c r="L44" s="17"/>
      <c r="M44" s="17"/>
    </row>
    <row r="48" spans="1:15" x14ac:dyDescent="0.2">
      <c r="C48" s="18"/>
      <c r="D48" s="18"/>
      <c r="E48" s="18"/>
      <c r="F48" s="18"/>
    </row>
  </sheetData>
  <mergeCells count="14">
    <mergeCell ref="K5:K6"/>
    <mergeCell ref="L5:M5"/>
    <mergeCell ref="I6:J6"/>
    <mergeCell ref="K4:M4"/>
    <mergeCell ref="N4:O5"/>
    <mergeCell ref="A4:A6"/>
    <mergeCell ref="B4:B6"/>
    <mergeCell ref="C4:H4"/>
    <mergeCell ref="J4:J5"/>
    <mergeCell ref="I4:I5"/>
    <mergeCell ref="C5:C6"/>
    <mergeCell ref="D5:E5"/>
    <mergeCell ref="F5:F6"/>
    <mergeCell ref="G5:H5"/>
  </mergeCells>
  <pageMargins left="0.25" right="0.25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Мария Сергеевна</dc:creator>
  <cp:lastModifiedBy>Обедкина Дарья Павловна</cp:lastModifiedBy>
  <cp:lastPrinted>2025-08-19T06:33:28Z</cp:lastPrinted>
  <dcterms:created xsi:type="dcterms:W3CDTF">2017-05-29T03:16:22Z</dcterms:created>
  <dcterms:modified xsi:type="dcterms:W3CDTF">2025-08-19T06:33:30Z</dcterms:modified>
</cp:coreProperties>
</file>